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320" windowWidth="13695" windowHeight="6885"/>
  </bookViews>
  <sheets>
    <sheet name="乗用車時間別" sheetId="1" r:id="rId1"/>
  </sheets>
  <externalReferences>
    <externalReference r:id="rId2"/>
  </externalReferences>
  <definedNames>
    <definedName name="_xlnm.Print_Area" localSheetId="0">乗用車時間別!$A$1:$L$47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7"/>
  <c r="D34" l="1"/>
  <c r="K34"/>
  <c r="J34"/>
  <c r="I34"/>
  <c r="H34"/>
  <c r="G34"/>
  <c r="F34"/>
  <c r="E34"/>
  <c r="E35"/>
  <c r="D28"/>
  <c r="E28"/>
  <c r="F28"/>
  <c r="G28"/>
  <c r="H28"/>
  <c r="I28"/>
  <c r="J28"/>
  <c r="K28"/>
  <c r="L11"/>
  <c r="L36"/>
  <c r="L37"/>
  <c r="L38"/>
  <c r="L39"/>
  <c r="L40"/>
  <c r="L41"/>
  <c r="L42"/>
  <c r="L43"/>
  <c r="L44"/>
  <c r="L45"/>
  <c r="L46"/>
  <c r="D6"/>
  <c r="K47"/>
  <c r="J47"/>
  <c r="I47"/>
  <c r="H47"/>
  <c r="G47"/>
  <c r="F47"/>
  <c r="E47"/>
  <c r="D47"/>
  <c r="K35"/>
  <c r="J35"/>
  <c r="I35"/>
  <c r="H35"/>
  <c r="G35"/>
  <c r="F35"/>
  <c r="D35"/>
  <c r="L34"/>
  <c r="L33"/>
  <c r="L32"/>
  <c r="L31"/>
  <c r="L30"/>
  <c r="L29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0"/>
  <c r="L9"/>
  <c r="L8"/>
  <c r="K6"/>
  <c r="J6"/>
  <c r="I6"/>
  <c r="H6"/>
  <c r="G6"/>
  <c r="F6"/>
  <c r="E6"/>
  <c r="L5"/>
  <c r="L12" l="1"/>
  <c r="L35"/>
  <c r="L28"/>
  <c r="L21"/>
  <c r="L47"/>
  <c r="L6"/>
</calcChain>
</file>

<file path=xl/sharedStrings.xml><?xml version="1.0" encoding="utf-8"?>
<sst xmlns="http://schemas.openxmlformats.org/spreadsheetml/2006/main" count="98" uniqueCount="96">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</sst>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 applyAlignment="1"/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11" fillId="0" borderId="26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topLeftCell="A13" zoomScale="73" zoomScaleNormal="73" workbookViewId="0">
      <selection activeCell="B18" sqref="B18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99">
        <v>41208</v>
      </c>
    </row>
    <row r="2" spans="1:12" ht="8.25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 t="s">
        <v>0</v>
      </c>
      <c r="B3" s="105" t="s">
        <v>0</v>
      </c>
      <c r="C3" s="107" t="s">
        <v>1</v>
      </c>
      <c r="D3" s="109" t="s">
        <v>2</v>
      </c>
      <c r="E3" s="110"/>
      <c r="F3" s="110"/>
      <c r="G3" s="110"/>
      <c r="H3" s="110"/>
      <c r="I3" s="110"/>
      <c r="J3" s="110"/>
      <c r="K3" s="110"/>
      <c r="L3" s="111"/>
    </row>
    <row r="4" spans="1:12" ht="14.25" thickBot="1">
      <c r="A4" s="4" t="s">
        <v>3</v>
      </c>
      <c r="B4" s="106"/>
      <c r="C4" s="108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1625</v>
      </c>
      <c r="E5" s="13">
        <v>1494</v>
      </c>
      <c r="F5" s="13">
        <v>1425</v>
      </c>
      <c r="G5" s="13">
        <v>1364</v>
      </c>
      <c r="H5" s="13">
        <v>1664</v>
      </c>
      <c r="I5" s="13">
        <v>1644</v>
      </c>
      <c r="J5" s="13">
        <v>1741</v>
      </c>
      <c r="K5" s="14">
        <v>1669</v>
      </c>
      <c r="L5" s="15">
        <f>SUM(D5:K5)</f>
        <v>12626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K6" si="0">SUM(D7:D8)</f>
        <v>2701</v>
      </c>
      <c r="E6" s="20">
        <f t="shared" si="0"/>
        <v>2269</v>
      </c>
      <c r="F6" s="20">
        <f t="shared" si="0"/>
        <v>2317</v>
      </c>
      <c r="G6" s="20">
        <f t="shared" si="0"/>
        <v>2030</v>
      </c>
      <c r="H6" s="20">
        <f t="shared" si="0"/>
        <v>2366</v>
      </c>
      <c r="I6" s="20">
        <f t="shared" si="0"/>
        <v>2391</v>
      </c>
      <c r="J6" s="20">
        <f t="shared" si="0"/>
        <v>2558</v>
      </c>
      <c r="K6" s="21">
        <f t="shared" si="0"/>
        <v>2646</v>
      </c>
      <c r="L6" s="22">
        <f>SUM(L7:L8)</f>
        <v>19278</v>
      </c>
    </row>
    <row r="7" spans="1:12" ht="17.25">
      <c r="A7" s="23" t="s">
        <v>17</v>
      </c>
      <c r="B7" s="24" t="str">
        <f>[1]歩行者男時間別!B7</f>
        <v xml:space="preserve">  吉田大橋（豊城中学校　体育館前）</v>
      </c>
      <c r="C7" s="25" t="s">
        <v>18</v>
      </c>
      <c r="D7" s="26">
        <v>1474</v>
      </c>
      <c r="E7" s="27">
        <v>1278</v>
      </c>
      <c r="F7" s="28">
        <v>1304</v>
      </c>
      <c r="G7" s="28">
        <v>1015</v>
      </c>
      <c r="H7" s="28">
        <v>1166</v>
      </c>
      <c r="I7" s="28">
        <v>1237</v>
      </c>
      <c r="J7" s="28">
        <v>1374</v>
      </c>
      <c r="K7" s="29">
        <v>1359</v>
      </c>
      <c r="L7" s="104">
        <f>SUM(D7:K7)</f>
        <v>10207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1">
        <v>1227</v>
      </c>
      <c r="E8" s="32">
        <v>991</v>
      </c>
      <c r="F8" s="33">
        <v>1013</v>
      </c>
      <c r="G8" s="33">
        <v>1015</v>
      </c>
      <c r="H8" s="33">
        <v>1200</v>
      </c>
      <c r="I8" s="33">
        <v>1154</v>
      </c>
      <c r="J8" s="33">
        <v>1184</v>
      </c>
      <c r="K8" s="34">
        <v>1287</v>
      </c>
      <c r="L8" s="35">
        <f t="shared" ref="L8:L46" si="1">SUM(D8:K8)</f>
        <v>9071</v>
      </c>
    </row>
    <row r="9" spans="1:12" ht="17.25">
      <c r="A9" s="36" t="s">
        <v>21</v>
      </c>
      <c r="B9" s="37" t="str">
        <f>[1]歩行者男時間別!B9</f>
        <v xml:space="preserve">  牛川境橋（鈴木製材所前）</v>
      </c>
      <c r="C9" s="38" t="s">
        <v>22</v>
      </c>
      <c r="D9" s="39">
        <v>662</v>
      </c>
      <c r="E9" s="40">
        <v>757</v>
      </c>
      <c r="F9" s="41">
        <v>790</v>
      </c>
      <c r="G9" s="41">
        <v>676</v>
      </c>
      <c r="H9" s="41">
        <v>643</v>
      </c>
      <c r="I9" s="41">
        <v>690</v>
      </c>
      <c r="J9" s="41">
        <v>680</v>
      </c>
      <c r="K9" s="42">
        <v>821</v>
      </c>
      <c r="L9" s="43">
        <f t="shared" si="1"/>
        <v>5719</v>
      </c>
    </row>
    <row r="10" spans="1:12" ht="17.25">
      <c r="A10" s="36" t="s">
        <v>23</v>
      </c>
      <c r="B10" s="37" t="str">
        <f>[1]歩行者男時間別!B10</f>
        <v xml:space="preserve">  青陵街道（東田中郷町）</v>
      </c>
      <c r="C10" s="38" t="s">
        <v>24</v>
      </c>
      <c r="D10" s="39">
        <v>1137</v>
      </c>
      <c r="E10" s="40">
        <v>994</v>
      </c>
      <c r="F10" s="41">
        <v>961</v>
      </c>
      <c r="G10" s="41">
        <v>840</v>
      </c>
      <c r="H10" s="41">
        <v>1001</v>
      </c>
      <c r="I10" s="41">
        <v>981</v>
      </c>
      <c r="J10" s="41">
        <v>1011</v>
      </c>
      <c r="K10" s="42">
        <v>1067</v>
      </c>
      <c r="L10" s="44">
        <f t="shared" si="1"/>
        <v>7992</v>
      </c>
    </row>
    <row r="11" spans="1:12" ht="17.25">
      <c r="A11" s="36" t="s">
        <v>25</v>
      </c>
      <c r="B11" s="37" t="str">
        <f>[1]歩行者男時間別!B11</f>
        <v xml:space="preserve">  東 郷 町（丸地米穀店前）</v>
      </c>
      <c r="C11" s="38" t="s">
        <v>26</v>
      </c>
      <c r="D11" s="39">
        <v>741</v>
      </c>
      <c r="E11" s="40">
        <v>777</v>
      </c>
      <c r="F11" s="41">
        <v>851</v>
      </c>
      <c r="G11" s="41">
        <v>818</v>
      </c>
      <c r="H11" s="41">
        <v>755</v>
      </c>
      <c r="I11" s="41">
        <v>696</v>
      </c>
      <c r="J11" s="41">
        <v>774</v>
      </c>
      <c r="K11" s="42">
        <v>741</v>
      </c>
      <c r="L11" s="44">
        <f>SUM(D11:K11)</f>
        <v>6153</v>
      </c>
    </row>
    <row r="12" spans="1:12" ht="17.25">
      <c r="A12" s="45">
        <v>6</v>
      </c>
      <c r="B12" s="46" t="str">
        <f>[1]歩行者男時間別!B12</f>
        <v>伝馬町</v>
      </c>
      <c r="C12" s="47" t="s">
        <v>91</v>
      </c>
      <c r="D12" s="48">
        <f t="shared" ref="D12:L12" si="2">SUM(D13:D14)</f>
        <v>2000</v>
      </c>
      <c r="E12" s="49">
        <f t="shared" si="2"/>
        <v>1814</v>
      </c>
      <c r="F12" s="49">
        <f t="shared" si="2"/>
        <v>1629</v>
      </c>
      <c r="G12" s="49">
        <f t="shared" si="2"/>
        <v>1581</v>
      </c>
      <c r="H12" s="49">
        <f t="shared" si="2"/>
        <v>1465</v>
      </c>
      <c r="I12" s="49">
        <f t="shared" si="2"/>
        <v>1628</v>
      </c>
      <c r="J12" s="49">
        <f t="shared" si="2"/>
        <v>1690</v>
      </c>
      <c r="K12" s="50">
        <f t="shared" si="2"/>
        <v>1928</v>
      </c>
      <c r="L12" s="51">
        <f t="shared" si="2"/>
        <v>13735</v>
      </c>
    </row>
    <row r="13" spans="1:12" ht="17.25">
      <c r="A13" s="52" t="s">
        <v>27</v>
      </c>
      <c r="B13" s="24" t="str">
        <f>[1]歩行者男時間別!B13</f>
        <v xml:space="preserve">  伝 馬 町 （伊本石油店前）</v>
      </c>
      <c r="C13" s="25" t="s">
        <v>92</v>
      </c>
      <c r="D13" s="26">
        <v>870</v>
      </c>
      <c r="E13" s="27">
        <v>935</v>
      </c>
      <c r="F13" s="28">
        <v>787</v>
      </c>
      <c r="G13" s="28">
        <v>804</v>
      </c>
      <c r="H13" s="28">
        <v>721</v>
      </c>
      <c r="I13" s="28">
        <v>784</v>
      </c>
      <c r="J13" s="28">
        <v>850</v>
      </c>
      <c r="K13" s="29">
        <v>951</v>
      </c>
      <c r="L13" s="30">
        <f t="shared" si="1"/>
        <v>6702</v>
      </c>
    </row>
    <row r="14" spans="1:12" ht="17.25">
      <c r="A14" s="53" t="s">
        <v>28</v>
      </c>
      <c r="B14" s="54" t="str">
        <f>[1]歩行者男時間別!B14</f>
        <v xml:space="preserve">  伝 馬 町 （伊本石油店前）</v>
      </c>
      <c r="C14" s="55" t="s">
        <v>29</v>
      </c>
      <c r="D14" s="56">
        <v>1130</v>
      </c>
      <c r="E14" s="57">
        <v>879</v>
      </c>
      <c r="F14" s="58">
        <v>842</v>
      </c>
      <c r="G14" s="58">
        <v>777</v>
      </c>
      <c r="H14" s="58">
        <v>744</v>
      </c>
      <c r="I14" s="58">
        <v>844</v>
      </c>
      <c r="J14" s="58">
        <v>840</v>
      </c>
      <c r="K14" s="59">
        <v>977</v>
      </c>
      <c r="L14" s="60">
        <f t="shared" si="1"/>
        <v>7033</v>
      </c>
    </row>
    <row r="15" spans="1:12" ht="17.25">
      <c r="A15" s="36" t="s">
        <v>30</v>
      </c>
      <c r="B15" s="37" t="str">
        <f>[1]歩行者男時間別!B15</f>
        <v xml:space="preserve">  向 山 町（児童公園前）</v>
      </c>
      <c r="C15" s="38" t="s">
        <v>31</v>
      </c>
      <c r="D15" s="39">
        <v>5625</v>
      </c>
      <c r="E15" s="40">
        <v>1658</v>
      </c>
      <c r="F15" s="41">
        <v>1488</v>
      </c>
      <c r="G15" s="41">
        <v>1365</v>
      </c>
      <c r="H15" s="41">
        <v>1369</v>
      </c>
      <c r="I15" s="41">
        <v>1317</v>
      </c>
      <c r="J15" s="41">
        <v>1288</v>
      </c>
      <c r="K15" s="42">
        <v>1259</v>
      </c>
      <c r="L15" s="44">
        <f t="shared" si="1"/>
        <v>15369</v>
      </c>
    </row>
    <row r="16" spans="1:12" ht="17.25">
      <c r="A16" s="36" t="s">
        <v>32</v>
      </c>
      <c r="B16" s="37" t="str">
        <f>[1]歩行者男時間別!B16</f>
        <v xml:space="preserve">  愛 大 前（南部交番前）</v>
      </c>
      <c r="C16" s="38" t="s">
        <v>33</v>
      </c>
      <c r="D16" s="39">
        <v>1458</v>
      </c>
      <c r="E16" s="40">
        <v>1413</v>
      </c>
      <c r="F16" s="41">
        <v>1423</v>
      </c>
      <c r="G16" s="41">
        <v>1431</v>
      </c>
      <c r="H16" s="41">
        <v>1289</v>
      </c>
      <c r="I16" s="41">
        <v>1296</v>
      </c>
      <c r="J16" s="41">
        <v>1302</v>
      </c>
      <c r="K16" s="42">
        <v>1265</v>
      </c>
      <c r="L16" s="44">
        <f t="shared" si="1"/>
        <v>10877</v>
      </c>
    </row>
    <row r="17" spans="1:13" ht="17.25">
      <c r="A17" s="36" t="s">
        <v>34</v>
      </c>
      <c r="B17" s="37" t="str">
        <f>[1]歩行者男時間別!B17</f>
        <v xml:space="preserve">  藤 沢 町（とんかつの武蔵前）</v>
      </c>
      <c r="C17" s="38" t="s">
        <v>35</v>
      </c>
      <c r="D17" s="39">
        <v>1056</v>
      </c>
      <c r="E17" s="40">
        <v>982</v>
      </c>
      <c r="F17" s="41">
        <v>1058</v>
      </c>
      <c r="G17" s="41">
        <v>1098</v>
      </c>
      <c r="H17" s="41">
        <v>1120</v>
      </c>
      <c r="I17" s="41">
        <v>1167</v>
      </c>
      <c r="J17" s="41">
        <v>1213</v>
      </c>
      <c r="K17" s="42">
        <v>1160</v>
      </c>
      <c r="L17" s="44">
        <f t="shared" si="1"/>
        <v>8854</v>
      </c>
    </row>
    <row r="18" spans="1:13" ht="17.25">
      <c r="A18" s="36" t="s">
        <v>36</v>
      </c>
      <c r="B18" s="37" t="str">
        <f>[1]歩行者男時間別!B18</f>
        <v xml:space="preserve">  蒲郡街道（ヤマト運輸前）</v>
      </c>
      <c r="C18" s="38" t="s">
        <v>37</v>
      </c>
      <c r="D18" s="39">
        <v>1710</v>
      </c>
      <c r="E18" s="40">
        <v>1511</v>
      </c>
      <c r="F18" s="41">
        <v>1506</v>
      </c>
      <c r="G18" s="41">
        <v>1367</v>
      </c>
      <c r="H18" s="41">
        <v>1341</v>
      </c>
      <c r="I18" s="41">
        <v>1521</v>
      </c>
      <c r="J18" s="41">
        <v>1344</v>
      </c>
      <c r="K18" s="42">
        <v>1262</v>
      </c>
      <c r="L18" s="44">
        <f t="shared" si="1"/>
        <v>11562</v>
      </c>
    </row>
    <row r="19" spans="1:13" ht="17.25">
      <c r="A19" s="36" t="s">
        <v>38</v>
      </c>
      <c r="B19" s="37" t="str">
        <f>[1]歩行者男時間別!B19</f>
        <v xml:space="preserve">  大橋通り（清須屋商会前）</v>
      </c>
      <c r="C19" s="38" t="s">
        <v>39</v>
      </c>
      <c r="D19" s="39">
        <v>2147</v>
      </c>
      <c r="E19" s="40">
        <v>1779</v>
      </c>
      <c r="F19" s="41">
        <v>1811</v>
      </c>
      <c r="G19" s="41">
        <v>1592</v>
      </c>
      <c r="H19" s="41">
        <v>1639</v>
      </c>
      <c r="I19" s="41">
        <v>1541</v>
      </c>
      <c r="J19" s="41">
        <v>1472</v>
      </c>
      <c r="K19" s="42">
        <v>1485</v>
      </c>
      <c r="L19" s="44">
        <f t="shared" si="1"/>
        <v>13466</v>
      </c>
    </row>
    <row r="20" spans="1:13" ht="17.25">
      <c r="A20" s="36" t="s">
        <v>40</v>
      </c>
      <c r="B20" s="37" t="str">
        <f>[1]歩行者男時間別!B20</f>
        <v xml:space="preserve">  広小路通２丁目（近畿日本ツーリスト前）</v>
      </c>
      <c r="C20" s="38" t="s">
        <v>41</v>
      </c>
      <c r="D20" s="39">
        <v>244</v>
      </c>
      <c r="E20" s="40">
        <v>267</v>
      </c>
      <c r="F20" s="41">
        <v>361</v>
      </c>
      <c r="G20" s="41">
        <v>377</v>
      </c>
      <c r="H20" s="41">
        <v>250</v>
      </c>
      <c r="I20" s="41">
        <v>280</v>
      </c>
      <c r="J20" s="41">
        <v>304</v>
      </c>
      <c r="K20" s="42">
        <v>256</v>
      </c>
      <c r="L20" s="44">
        <f>SUM(D20:K20)</f>
        <v>2339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93</v>
      </c>
      <c r="D21" s="61">
        <f t="shared" ref="D21:L21" si="3">SUM(D22:D23)</f>
        <v>1567</v>
      </c>
      <c r="E21" s="62">
        <f t="shared" si="3"/>
        <v>1175</v>
      </c>
      <c r="F21" s="62">
        <f t="shared" si="3"/>
        <v>1217</v>
      </c>
      <c r="G21" s="62">
        <f t="shared" si="3"/>
        <v>1119</v>
      </c>
      <c r="H21" s="62">
        <f t="shared" si="3"/>
        <v>1171</v>
      </c>
      <c r="I21" s="62">
        <f t="shared" si="3"/>
        <v>1196</v>
      </c>
      <c r="J21" s="62">
        <f t="shared" si="3"/>
        <v>1163</v>
      </c>
      <c r="K21" s="63">
        <f t="shared" si="3"/>
        <v>1194</v>
      </c>
      <c r="L21" s="64">
        <f t="shared" si="3"/>
        <v>9802</v>
      </c>
    </row>
    <row r="22" spans="1:13" ht="17.25">
      <c r="A22" s="23" t="s">
        <v>43</v>
      </c>
      <c r="B22" s="24" t="str">
        <f>[1]歩行者男時間別!B22</f>
        <v xml:space="preserve">  駅前大通北（野村證券前）</v>
      </c>
      <c r="C22" s="25" t="s">
        <v>44</v>
      </c>
      <c r="D22" s="65">
        <v>1088</v>
      </c>
      <c r="E22" s="66">
        <v>819</v>
      </c>
      <c r="F22" s="67">
        <v>856</v>
      </c>
      <c r="G22" s="67">
        <v>837</v>
      </c>
      <c r="H22" s="67">
        <v>806</v>
      </c>
      <c r="I22" s="67">
        <v>849</v>
      </c>
      <c r="J22" s="67">
        <v>791</v>
      </c>
      <c r="K22" s="68">
        <v>797</v>
      </c>
      <c r="L22" s="69">
        <f t="shared" ref="L22:L27" si="4">SUM(D22:K22)</f>
        <v>6843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479</v>
      </c>
      <c r="E23" s="32">
        <v>356</v>
      </c>
      <c r="F23" s="33">
        <v>361</v>
      </c>
      <c r="G23" s="33">
        <v>282</v>
      </c>
      <c r="H23" s="33">
        <v>365</v>
      </c>
      <c r="I23" s="33">
        <v>347</v>
      </c>
      <c r="J23" s="33">
        <v>372</v>
      </c>
      <c r="K23" s="34">
        <v>397</v>
      </c>
      <c r="L23" s="60">
        <f t="shared" si="4"/>
        <v>2959</v>
      </c>
    </row>
    <row r="24" spans="1:13" ht="17.25">
      <c r="A24" s="36" t="s">
        <v>46</v>
      </c>
      <c r="B24" s="70" t="str">
        <f>[1]歩行者男時間別!B24</f>
        <v>　新川小学校（新川小学校前）</v>
      </c>
      <c r="C24" s="38" t="s">
        <v>47</v>
      </c>
      <c r="D24" s="39">
        <v>940</v>
      </c>
      <c r="E24" s="40">
        <v>718</v>
      </c>
      <c r="F24" s="41">
        <v>646</v>
      </c>
      <c r="G24" s="41">
        <v>747</v>
      </c>
      <c r="H24" s="41">
        <v>742</v>
      </c>
      <c r="I24" s="41">
        <v>711</v>
      </c>
      <c r="J24" s="41">
        <v>834</v>
      </c>
      <c r="K24" s="42">
        <v>1015</v>
      </c>
      <c r="L24" s="43">
        <f t="shared" si="4"/>
        <v>6353</v>
      </c>
    </row>
    <row r="25" spans="1:13" ht="17.25">
      <c r="A25" s="36" t="s">
        <v>48</v>
      </c>
      <c r="B25" s="37" t="str">
        <f>[1]歩行者男時間別!B25</f>
        <v xml:space="preserve">  高 洲 町（東海交通前）</v>
      </c>
      <c r="C25" s="38" t="s">
        <v>49</v>
      </c>
      <c r="D25" s="39">
        <v>1045</v>
      </c>
      <c r="E25" s="40">
        <v>997</v>
      </c>
      <c r="F25" s="41">
        <v>647</v>
      </c>
      <c r="G25" s="41">
        <v>748</v>
      </c>
      <c r="H25" s="41">
        <v>730</v>
      </c>
      <c r="I25" s="41">
        <v>669</v>
      </c>
      <c r="J25" s="41">
        <v>836</v>
      </c>
      <c r="K25" s="42">
        <v>793</v>
      </c>
      <c r="L25" s="44">
        <f t="shared" si="4"/>
        <v>6465</v>
      </c>
    </row>
    <row r="26" spans="1:13" ht="17.25">
      <c r="A26" s="71" t="s">
        <v>50</v>
      </c>
      <c r="B26" s="37" t="str">
        <f>[1]歩行者男時間別!B26</f>
        <v xml:space="preserve">  ときわ通り（精文館横）</v>
      </c>
      <c r="C26" s="38" t="s">
        <v>51</v>
      </c>
      <c r="D26" s="39">
        <v>3</v>
      </c>
      <c r="E26" s="40">
        <v>2</v>
      </c>
      <c r="F26" s="41">
        <v>0</v>
      </c>
      <c r="G26" s="41">
        <v>1</v>
      </c>
      <c r="H26" s="41">
        <v>0</v>
      </c>
      <c r="I26" s="41">
        <v>0</v>
      </c>
      <c r="J26" s="41">
        <v>0</v>
      </c>
      <c r="K26" s="42">
        <v>0</v>
      </c>
      <c r="L26" s="43">
        <f t="shared" si="4"/>
        <v>6</v>
      </c>
      <c r="M26" s="72"/>
    </row>
    <row r="27" spans="1:13" ht="17.25">
      <c r="A27" s="73" t="s">
        <v>52</v>
      </c>
      <c r="B27" s="17" t="str">
        <f>[1]歩行者男時間別!B27</f>
        <v>　広小路通１丁目（精文館前）</v>
      </c>
      <c r="C27" s="18" t="s">
        <v>53</v>
      </c>
      <c r="D27" s="39">
        <v>99</v>
      </c>
      <c r="E27" s="42">
        <v>126</v>
      </c>
      <c r="F27" s="42">
        <v>203</v>
      </c>
      <c r="G27" s="42">
        <v>168</v>
      </c>
      <c r="H27" s="42">
        <v>202</v>
      </c>
      <c r="I27" s="42">
        <v>199</v>
      </c>
      <c r="J27" s="42">
        <v>204</v>
      </c>
      <c r="K27" s="42">
        <v>196</v>
      </c>
      <c r="L27" s="43">
        <f t="shared" si="4"/>
        <v>1397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95</v>
      </c>
      <c r="D28" s="75">
        <f t="shared" ref="D28:K28" si="5">SUM(D29:D30)</f>
        <v>1179</v>
      </c>
      <c r="E28" s="76">
        <f t="shared" si="5"/>
        <v>1025</v>
      </c>
      <c r="F28" s="76">
        <f t="shared" si="5"/>
        <v>1121</v>
      </c>
      <c r="G28" s="76">
        <f t="shared" si="5"/>
        <v>1019</v>
      </c>
      <c r="H28" s="76">
        <f t="shared" si="5"/>
        <v>1074</v>
      </c>
      <c r="I28" s="76">
        <f t="shared" si="5"/>
        <v>1074</v>
      </c>
      <c r="J28" s="76">
        <f t="shared" si="5"/>
        <v>1136</v>
      </c>
      <c r="K28" s="77">
        <f t="shared" si="5"/>
        <v>1092</v>
      </c>
      <c r="L28" s="51">
        <f t="shared" ref="L28" si="6">SUM(L29:L30)</f>
        <v>8720</v>
      </c>
    </row>
    <row r="29" spans="1:13" ht="17.25">
      <c r="A29" s="23" t="s">
        <v>55</v>
      </c>
      <c r="B29" s="24" t="str">
        <f>[1]歩行者男時間別!B29</f>
        <v xml:space="preserve">  大橋通り（豊橋商工会議所前）</v>
      </c>
      <c r="C29" s="25" t="s">
        <v>56</v>
      </c>
      <c r="D29" s="26">
        <v>562</v>
      </c>
      <c r="E29" s="27">
        <v>470</v>
      </c>
      <c r="F29" s="28">
        <v>512</v>
      </c>
      <c r="G29" s="28">
        <v>489</v>
      </c>
      <c r="H29" s="28">
        <v>525</v>
      </c>
      <c r="I29" s="28">
        <v>556</v>
      </c>
      <c r="J29" s="28">
        <v>547</v>
      </c>
      <c r="K29" s="29">
        <v>528</v>
      </c>
      <c r="L29" s="35">
        <f t="shared" ref="L29:L34" si="7">SUM(D29:K29)</f>
        <v>4189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6">
        <v>617</v>
      </c>
      <c r="E30" s="57">
        <v>555</v>
      </c>
      <c r="F30" s="58">
        <v>609</v>
      </c>
      <c r="G30" s="58">
        <v>530</v>
      </c>
      <c r="H30" s="58">
        <v>549</v>
      </c>
      <c r="I30" s="58">
        <v>518</v>
      </c>
      <c r="J30" s="58">
        <v>589</v>
      </c>
      <c r="K30" s="59">
        <v>564</v>
      </c>
      <c r="L30" s="60">
        <f t="shared" si="7"/>
        <v>4531</v>
      </c>
    </row>
    <row r="31" spans="1:13" ht="17.25">
      <c r="A31" s="36" t="s">
        <v>59</v>
      </c>
      <c r="B31" s="37" t="str">
        <f>[1]歩行者男時間別!B31</f>
        <v xml:space="preserve">  札木通り（梅鉢屋前）</v>
      </c>
      <c r="C31" s="38" t="s">
        <v>60</v>
      </c>
      <c r="D31" s="12">
        <v>459</v>
      </c>
      <c r="E31" s="74">
        <v>469</v>
      </c>
      <c r="F31" s="13">
        <v>456</v>
      </c>
      <c r="G31" s="13">
        <v>389</v>
      </c>
      <c r="H31" s="13">
        <v>374</v>
      </c>
      <c r="I31" s="13">
        <v>352</v>
      </c>
      <c r="J31" s="13">
        <v>329</v>
      </c>
      <c r="K31" s="14">
        <v>345</v>
      </c>
      <c r="L31" s="60">
        <f t="shared" si="7"/>
        <v>3173</v>
      </c>
    </row>
    <row r="32" spans="1:13" ht="17.25">
      <c r="A32" s="36" t="s">
        <v>61</v>
      </c>
      <c r="B32" s="37" t="str">
        <f>[1]歩行者男時間別!B32</f>
        <v xml:space="preserve">  往完町（豊川信用金庫　西支店前）</v>
      </c>
      <c r="C32" s="38" t="s">
        <v>62</v>
      </c>
      <c r="D32" s="39">
        <v>1163</v>
      </c>
      <c r="E32" s="40">
        <v>1107</v>
      </c>
      <c r="F32" s="41">
        <v>1127</v>
      </c>
      <c r="G32" s="41">
        <v>1009</v>
      </c>
      <c r="H32" s="41">
        <v>1023</v>
      </c>
      <c r="I32" s="41">
        <v>990</v>
      </c>
      <c r="J32" s="41">
        <v>1104</v>
      </c>
      <c r="K32" s="42">
        <v>1090</v>
      </c>
      <c r="L32" s="44">
        <f t="shared" si="7"/>
        <v>8613</v>
      </c>
    </row>
    <row r="33" spans="1:12" ht="17.25">
      <c r="A33" s="36" t="s">
        <v>63</v>
      </c>
      <c r="B33" s="37" t="str">
        <f>[1]歩行者男時間別!B33</f>
        <v xml:space="preserve">  花園通り（Plaza A前）</v>
      </c>
      <c r="C33" s="38" t="s">
        <v>64</v>
      </c>
      <c r="D33" s="100">
        <v>11</v>
      </c>
      <c r="E33" s="101">
        <v>2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3">
        <v>0</v>
      </c>
      <c r="L33" s="44">
        <f t="shared" si="7"/>
        <v>13</v>
      </c>
    </row>
    <row r="34" spans="1:12" ht="17.25">
      <c r="A34" s="36" t="s">
        <v>65</v>
      </c>
      <c r="B34" s="37" t="str">
        <f>[1]歩行者男時間別!B34</f>
        <v xml:space="preserve">  魚　 町（神明公園前）</v>
      </c>
      <c r="C34" s="38" t="s">
        <v>66</v>
      </c>
      <c r="D34" s="39">
        <f>732+660</f>
        <v>1392</v>
      </c>
      <c r="E34" s="40">
        <f>743+825</f>
        <v>1568</v>
      </c>
      <c r="F34" s="41">
        <f>809+907</f>
        <v>1716</v>
      </c>
      <c r="G34" s="41">
        <f>710+774</f>
        <v>1484</v>
      </c>
      <c r="H34" s="41">
        <f>752+840</f>
        <v>1592</v>
      </c>
      <c r="I34" s="41">
        <f>739+1065</f>
        <v>1804</v>
      </c>
      <c r="J34" s="41">
        <f>705+1057</f>
        <v>1762</v>
      </c>
      <c r="K34" s="42">
        <f>812+991</f>
        <v>1803</v>
      </c>
      <c r="L34" s="44">
        <f t="shared" si="7"/>
        <v>13121</v>
      </c>
    </row>
    <row r="35" spans="1:12" ht="18" customHeight="1">
      <c r="A35" s="16" t="s">
        <v>67</v>
      </c>
      <c r="B35" s="17" t="str">
        <f>[1]歩行者男時間別!B35</f>
        <v xml:space="preserve">八   町 </v>
      </c>
      <c r="C35" s="18" t="s">
        <v>68</v>
      </c>
      <c r="D35" s="48">
        <f t="shared" ref="D35:L35" si="8">SUM(D36:D37)</f>
        <v>1745</v>
      </c>
      <c r="E35" s="76">
        <f t="shared" si="8"/>
        <v>1741</v>
      </c>
      <c r="F35" s="76">
        <f t="shared" si="8"/>
        <v>1765</v>
      </c>
      <c r="G35" s="76">
        <f t="shared" si="8"/>
        <v>1700</v>
      </c>
      <c r="H35" s="76">
        <f t="shared" si="8"/>
        <v>1911</v>
      </c>
      <c r="I35" s="76">
        <f t="shared" si="8"/>
        <v>2009</v>
      </c>
      <c r="J35" s="76">
        <f t="shared" si="8"/>
        <v>2057</v>
      </c>
      <c r="K35" s="77">
        <f t="shared" si="8"/>
        <v>2187</v>
      </c>
      <c r="L35" s="22">
        <f t="shared" si="8"/>
        <v>15115</v>
      </c>
    </row>
    <row r="36" spans="1:12" ht="17.25">
      <c r="A36" s="23" t="s">
        <v>69</v>
      </c>
      <c r="B36" s="24" t="str">
        <f>[1]歩行者男時間別!B36</f>
        <v xml:space="preserve">  八 　町 （タキカワ整形外科クリニック前）</v>
      </c>
      <c r="C36" s="25" t="s">
        <v>70</v>
      </c>
      <c r="D36" s="26">
        <v>907</v>
      </c>
      <c r="E36" s="27">
        <v>881</v>
      </c>
      <c r="F36" s="28">
        <v>866</v>
      </c>
      <c r="G36" s="28">
        <v>879</v>
      </c>
      <c r="H36" s="28">
        <v>1012</v>
      </c>
      <c r="I36" s="28">
        <v>1108</v>
      </c>
      <c r="J36" s="28">
        <v>1167</v>
      </c>
      <c r="K36" s="29">
        <v>1185</v>
      </c>
      <c r="L36" s="30">
        <f t="shared" si="1"/>
        <v>8005</v>
      </c>
    </row>
    <row r="37" spans="1:12" ht="17.25">
      <c r="A37" s="9" t="s">
        <v>71</v>
      </c>
      <c r="B37" s="10" t="str">
        <f>[1]歩行者男時間別!B37</f>
        <v xml:space="preserve">  八 　町 （豊橋信用金庫　東支店前） </v>
      </c>
      <c r="C37" s="11" t="s">
        <v>72</v>
      </c>
      <c r="D37" s="12">
        <v>838</v>
      </c>
      <c r="E37" s="74">
        <v>860</v>
      </c>
      <c r="F37" s="13">
        <v>899</v>
      </c>
      <c r="G37" s="13">
        <v>821</v>
      </c>
      <c r="H37" s="13">
        <v>899</v>
      </c>
      <c r="I37" s="13">
        <v>901</v>
      </c>
      <c r="J37" s="13">
        <v>890</v>
      </c>
      <c r="K37" s="14">
        <v>1002</v>
      </c>
      <c r="L37" s="44">
        <f t="shared" si="1"/>
        <v>7110</v>
      </c>
    </row>
    <row r="38" spans="1:12" ht="17.25">
      <c r="A38" s="36" t="s">
        <v>73</v>
      </c>
      <c r="B38" s="37" t="str">
        <f>[1]歩行者男時間別!B38</f>
        <v xml:space="preserve">  岩 田 町（岩田運動公園前）</v>
      </c>
      <c r="C38" s="38" t="s">
        <v>74</v>
      </c>
      <c r="D38" s="39">
        <v>1054</v>
      </c>
      <c r="E38" s="40">
        <v>999</v>
      </c>
      <c r="F38" s="41">
        <v>1083</v>
      </c>
      <c r="G38" s="41">
        <v>1042</v>
      </c>
      <c r="H38" s="41">
        <v>1114</v>
      </c>
      <c r="I38" s="41">
        <v>1059</v>
      </c>
      <c r="J38" s="41">
        <v>1017</v>
      </c>
      <c r="K38" s="41">
        <v>1049</v>
      </c>
      <c r="L38" s="44">
        <f t="shared" si="1"/>
        <v>8417</v>
      </c>
    </row>
    <row r="39" spans="1:12" ht="17.25">
      <c r="A39" s="36" t="s">
        <v>75</v>
      </c>
      <c r="B39" s="37" t="str">
        <f>[1]歩行者男時間別!B39</f>
        <v xml:space="preserve">  豊橋商業高校前</v>
      </c>
      <c r="C39" s="38" t="s">
        <v>76</v>
      </c>
      <c r="D39" s="39">
        <v>1114</v>
      </c>
      <c r="E39" s="40">
        <v>967</v>
      </c>
      <c r="F39" s="41">
        <v>953</v>
      </c>
      <c r="G39" s="41">
        <v>1119</v>
      </c>
      <c r="H39" s="41">
        <v>1104</v>
      </c>
      <c r="I39" s="41">
        <v>993</v>
      </c>
      <c r="J39" s="41">
        <v>1088</v>
      </c>
      <c r="K39" s="42">
        <v>1172</v>
      </c>
      <c r="L39" s="44">
        <f t="shared" si="1"/>
        <v>8510</v>
      </c>
    </row>
    <row r="40" spans="1:12" ht="17.25">
      <c r="A40" s="36" t="s">
        <v>77</v>
      </c>
      <c r="B40" s="37" t="str">
        <f>[1]歩行者男時間別!B40</f>
        <v xml:space="preserve">  小 畷 町（お福餅前）</v>
      </c>
      <c r="C40" s="38" t="s">
        <v>78</v>
      </c>
      <c r="D40" s="39">
        <v>707</v>
      </c>
      <c r="E40" s="40">
        <v>549</v>
      </c>
      <c r="F40" s="41">
        <v>595</v>
      </c>
      <c r="G40" s="41">
        <v>639</v>
      </c>
      <c r="H40" s="41">
        <v>728</v>
      </c>
      <c r="I40" s="41">
        <v>727</v>
      </c>
      <c r="J40" s="41">
        <v>732</v>
      </c>
      <c r="K40" s="42">
        <v>716</v>
      </c>
      <c r="L40" s="44">
        <f t="shared" si="1"/>
        <v>5393</v>
      </c>
    </row>
    <row r="41" spans="1:12" ht="17.25">
      <c r="A41" s="36" t="s">
        <v>79</v>
      </c>
      <c r="B41" s="37" t="str">
        <f>[1]歩行者男時間別!B41</f>
        <v xml:space="preserve">  大 山 塚（花田跨線橋）</v>
      </c>
      <c r="C41" s="38" t="s">
        <v>80</v>
      </c>
      <c r="D41" s="39">
        <v>1520</v>
      </c>
      <c r="E41" s="40">
        <v>1310</v>
      </c>
      <c r="F41" s="41">
        <v>1312</v>
      </c>
      <c r="G41" s="41">
        <v>1441</v>
      </c>
      <c r="H41" s="41">
        <v>1173</v>
      </c>
      <c r="I41" s="41">
        <v>1323</v>
      </c>
      <c r="J41" s="41">
        <v>1430</v>
      </c>
      <c r="K41" s="42">
        <v>1516</v>
      </c>
      <c r="L41" s="44">
        <f t="shared" si="1"/>
        <v>11025</v>
      </c>
    </row>
    <row r="42" spans="1:12" ht="17.25">
      <c r="A42" s="36" t="s">
        <v>81</v>
      </c>
      <c r="B42" s="37" t="str">
        <f>[1]歩行者男時間別!B42</f>
        <v xml:space="preserve">  城 海 津（跨線橋）</v>
      </c>
      <c r="C42" s="38" t="s">
        <v>82</v>
      </c>
      <c r="D42" s="39">
        <v>755</v>
      </c>
      <c r="E42" s="40">
        <v>768</v>
      </c>
      <c r="F42" s="41">
        <v>734</v>
      </c>
      <c r="G42" s="41">
        <v>675</v>
      </c>
      <c r="H42" s="41">
        <v>758</v>
      </c>
      <c r="I42" s="41">
        <v>705</v>
      </c>
      <c r="J42" s="41">
        <v>720</v>
      </c>
      <c r="K42" s="42">
        <v>760</v>
      </c>
      <c r="L42" s="44">
        <f t="shared" si="1"/>
        <v>5875</v>
      </c>
    </row>
    <row r="43" spans="1:12" ht="17.25">
      <c r="A43" s="36" t="s">
        <v>83</v>
      </c>
      <c r="B43" s="37" t="str">
        <f>[1]歩行者男時間別!B43</f>
        <v xml:space="preserve">  下 地 町（ヤマサちくわ前）</v>
      </c>
      <c r="C43" s="38" t="s">
        <v>84</v>
      </c>
      <c r="D43" s="39">
        <v>1737</v>
      </c>
      <c r="E43" s="40">
        <v>1661</v>
      </c>
      <c r="F43" s="41">
        <v>1643</v>
      </c>
      <c r="G43" s="41">
        <v>1504</v>
      </c>
      <c r="H43" s="41">
        <v>1404</v>
      </c>
      <c r="I43" s="41">
        <v>1452</v>
      </c>
      <c r="J43" s="41">
        <v>1530</v>
      </c>
      <c r="K43" s="42">
        <v>1664</v>
      </c>
      <c r="L43" s="44">
        <f t="shared" si="1"/>
        <v>12595</v>
      </c>
    </row>
    <row r="44" spans="1:12" ht="17.25">
      <c r="A44" s="78" t="s">
        <v>85</v>
      </c>
      <c r="B44" s="79" t="str">
        <f>[1]歩行者男時間別!B44</f>
        <v xml:space="preserve">  白 河 町（サーラ前）</v>
      </c>
      <c r="C44" s="80" t="s">
        <v>86</v>
      </c>
      <c r="D44" s="81">
        <v>1211</v>
      </c>
      <c r="E44" s="82">
        <v>1062</v>
      </c>
      <c r="F44" s="83">
        <v>1142</v>
      </c>
      <c r="G44" s="83">
        <v>1111</v>
      </c>
      <c r="H44" s="83">
        <v>1107</v>
      </c>
      <c r="I44" s="83">
        <v>1041</v>
      </c>
      <c r="J44" s="83">
        <v>1175</v>
      </c>
      <c r="K44" s="84">
        <v>1169</v>
      </c>
      <c r="L44" s="44">
        <f t="shared" si="1"/>
        <v>9018</v>
      </c>
    </row>
    <row r="45" spans="1:12" ht="17.25">
      <c r="A45" s="36" t="s">
        <v>87</v>
      </c>
      <c r="B45" s="37" t="str">
        <f>[1]歩行者男時間別!B45</f>
        <v xml:space="preserve">  豊橋環状線（豊橋信用金庫　西支店前）</v>
      </c>
      <c r="C45" s="38" t="s">
        <v>88</v>
      </c>
      <c r="D45" s="81">
        <v>1044</v>
      </c>
      <c r="E45" s="82">
        <v>967</v>
      </c>
      <c r="F45" s="83">
        <v>991</v>
      </c>
      <c r="G45" s="83">
        <v>985</v>
      </c>
      <c r="H45" s="83">
        <v>932</v>
      </c>
      <c r="I45" s="83">
        <v>967</v>
      </c>
      <c r="J45" s="83">
        <v>992</v>
      </c>
      <c r="K45" s="84">
        <v>988</v>
      </c>
      <c r="L45" s="44">
        <f t="shared" si="1"/>
        <v>7866</v>
      </c>
    </row>
    <row r="46" spans="1:12" ht="18" thickBot="1">
      <c r="A46" s="85">
        <v>37</v>
      </c>
      <c r="B46" s="86" t="str">
        <f>[1]歩行者男時間別!B46</f>
        <v>　広小路通り３丁目（はんこやカワイ前）</v>
      </c>
      <c r="C46" s="87" t="s">
        <v>53</v>
      </c>
      <c r="D46" s="88">
        <v>227</v>
      </c>
      <c r="E46" s="89">
        <v>270</v>
      </c>
      <c r="F46" s="89">
        <v>374</v>
      </c>
      <c r="G46" s="89">
        <v>358</v>
      </c>
      <c r="H46" s="89">
        <v>292</v>
      </c>
      <c r="I46" s="89">
        <v>338</v>
      </c>
      <c r="J46" s="89">
        <v>325</v>
      </c>
      <c r="K46" s="90">
        <v>304</v>
      </c>
      <c r="L46" s="91">
        <f t="shared" si="1"/>
        <v>2488</v>
      </c>
    </row>
    <row r="47" spans="1:12" ht="26.25" customHeight="1" thickBot="1">
      <c r="A47" s="92"/>
      <c r="B47" s="93"/>
      <c r="C47" s="94" t="s">
        <v>89</v>
      </c>
      <c r="D47" s="95">
        <f t="shared" ref="D47:K47" si="9">SUM(D5,D7:D11,D13:D20,D22:D27,D29:D34,D36:D46)</f>
        <v>40078</v>
      </c>
      <c r="E47" s="96">
        <f t="shared" si="9"/>
        <v>33198</v>
      </c>
      <c r="F47" s="96">
        <f t="shared" si="9"/>
        <v>33345</v>
      </c>
      <c r="G47" s="96">
        <f t="shared" si="9"/>
        <v>31797</v>
      </c>
      <c r="H47" s="96">
        <f t="shared" si="9"/>
        <v>32333</v>
      </c>
      <c r="I47" s="96">
        <f t="shared" si="9"/>
        <v>32761</v>
      </c>
      <c r="J47" s="96">
        <f t="shared" si="9"/>
        <v>33811</v>
      </c>
      <c r="K47" s="97">
        <f t="shared" si="9"/>
        <v>34612</v>
      </c>
      <c r="L47" s="98">
        <f>SUM(L5,L7:L11,L13:L20,L22:L27,L29:L34,L36:L46)</f>
        <v>271935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乗用車時間別</vt:lpstr>
      <vt:lpstr>乗用車時間別!Print_Area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2013-01-10T04:54:53Z</cp:lastPrinted>
  <dcterms:created xsi:type="dcterms:W3CDTF">2011-01-21T05:58:42Z</dcterms:created>
  <dcterms:modified xsi:type="dcterms:W3CDTF">2013-01-10T04:55:20Z</dcterms:modified>
</cp:coreProperties>
</file>